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Event Information" sheetId="2" r:id="rId2"/>
    <sheet name="Registrant Details" sheetId="5" r:id="rId3"/>
  </sheets>
  <definedNames/>
  <calcPr fullCalcOnLoad="1"/>
</workbook>
</file>

<file path=xl/sharedStrings.xml><?xml version="1.0" encoding="utf-8"?>
<sst xmlns="http://schemas.openxmlformats.org/spreadsheetml/2006/main" count="305" uniqueCount="223">
  <si>
    <t>Back to Table of Contents</t>
  </si>
  <si>
    <t>Registrant Details</t>
  </si>
  <si>
    <t>Yes</t>
  </si>
  <si>
    <t>SANDERS</t>
  </si>
  <si>
    <t>ANI</t>
  </si>
  <si>
    <t>anisanders@me.com</t>
  </si>
  <si>
    <t>Grupo Progresso</t>
  </si>
  <si>
    <t>sqnw 106 bloco F apto 301</t>
  </si>
  <si>
    <t>Brazil</t>
  </si>
  <si>
    <t>70683660</t>
  </si>
  <si>
    <t>No</t>
  </si>
  <si>
    <t>Kovalsky</t>
  </si>
  <si>
    <t>Val</t>
  </si>
  <si>
    <t>val@naveanalytics.com</t>
  </si>
  <si>
    <t>Nave Analytics Inc</t>
  </si>
  <si>
    <t>5212 Bison Dr</t>
  </si>
  <si>
    <t>Nebraska</t>
  </si>
  <si>
    <t>USA</t>
  </si>
  <si>
    <t>68516</t>
  </si>
  <si>
    <t>Adeniran</t>
  </si>
  <si>
    <t>Akeem</t>
  </si>
  <si>
    <t>aadeniran2@huskers.unl.edu</t>
  </si>
  <si>
    <t>University of Nebraska Lincoln</t>
  </si>
  <si>
    <t>1</t>
  </si>
  <si>
    <t>STE 3220</t>
  </si>
  <si>
    <t>68513</t>
  </si>
  <si>
    <t>Fisher</t>
  </si>
  <si>
    <t>Martin</t>
  </si>
  <si>
    <t>mjfisher@kickstart.org</t>
  </si>
  <si>
    <t>KickStart International</t>
  </si>
  <si>
    <t>100 Gates Street</t>
  </si>
  <si>
    <t>California</t>
  </si>
  <si>
    <t>94110</t>
  </si>
  <si>
    <t>Emenike</t>
  </si>
  <si>
    <t>Daniel</t>
  </si>
  <si>
    <t>uzodan2005@yahoo.com</t>
  </si>
  <si>
    <t>Danjov Agro paradise limited</t>
  </si>
  <si>
    <t>Lugbe airport road Abuja</t>
  </si>
  <si>
    <t>Federal Capital Territory</t>
  </si>
  <si>
    <t>Nigeria</t>
  </si>
  <si>
    <t>+234</t>
  </si>
  <si>
    <t>Bueno</t>
  </si>
  <si>
    <t>David</t>
  </si>
  <si>
    <t>david@water4world.net</t>
  </si>
  <si>
    <t>Water for the World</t>
  </si>
  <si>
    <t>20220 Harney Street</t>
  </si>
  <si>
    <t>68022</t>
  </si>
  <si>
    <t>Hinn</t>
  </si>
  <si>
    <t>Trevor</t>
  </si>
  <si>
    <t>thinn@keyaag.com</t>
  </si>
  <si>
    <t>Keya Agro-Engineering</t>
  </si>
  <si>
    <t>1681 Otoe St</t>
  </si>
  <si>
    <t>68502</t>
  </si>
  <si>
    <t>Girardello</t>
  </si>
  <si>
    <t>Jordana</t>
  </si>
  <si>
    <t>jordana.girardello@cna.org.br</t>
  </si>
  <si>
    <t>Brazilian Agriculture and Livestock Confederation</t>
  </si>
  <si>
    <t>Setor SGAN, Qd 601, Brasília, Brazil</t>
  </si>
  <si>
    <t>70830903</t>
  </si>
  <si>
    <t>Meinzen-Dick</t>
  </si>
  <si>
    <t>Ruth</t>
  </si>
  <si>
    <t>r.meinzen-dick@cgiar.org</t>
  </si>
  <si>
    <t>IFPRI</t>
  </si>
  <si>
    <t>1201 Eye St NW</t>
  </si>
  <si>
    <t>District of Columbia</t>
  </si>
  <si>
    <t>20005</t>
  </si>
  <si>
    <t>Davis</t>
  </si>
  <si>
    <t>Alexa</t>
  </si>
  <si>
    <t>alexa.davis@nebraska.gov</t>
  </si>
  <si>
    <t>NeDNR</t>
  </si>
  <si>
    <t>245 fallbrook blvd</t>
  </si>
  <si>
    <t>68521</t>
  </si>
  <si>
    <t>Rego</t>
  </si>
  <si>
    <t>Larissa</t>
  </si>
  <si>
    <t>larissa.rego@mdr.gov.br</t>
  </si>
  <si>
    <t>Ministry of Integration and Regional Development</t>
  </si>
  <si>
    <t>Edifício Celso Furtado 906 Norte</t>
  </si>
  <si>
    <t>70790060</t>
  </si>
  <si>
    <t>Strong</t>
  </si>
  <si>
    <t>Paul</t>
  </si>
  <si>
    <t>pstrong@azwater.gov</t>
  </si>
  <si>
    <t>Arizona Department of Water Resources</t>
  </si>
  <si>
    <t>1110 W Washington St.</t>
  </si>
  <si>
    <t>#310</t>
  </si>
  <si>
    <t>Arizona</t>
  </si>
  <si>
    <t>85007</t>
  </si>
  <si>
    <t>Bryan</t>
  </si>
  <si>
    <t>Elizabeth</t>
  </si>
  <si>
    <t>e.bryan@cgiar.org</t>
  </si>
  <si>
    <t>1201 Eye Street NW</t>
  </si>
  <si>
    <t>Wells</t>
  </si>
  <si>
    <t>Ryan</t>
  </si>
  <si>
    <t>rwells@huskers.com</t>
  </si>
  <si>
    <t>UNL</t>
  </si>
  <si>
    <t>Blum</t>
  </si>
  <si>
    <t>Nathaniel</t>
  </si>
  <si>
    <t>nate@sorghumunited.com</t>
  </si>
  <si>
    <t>Sorghum United Inc</t>
  </si>
  <si>
    <t>2500 West Cardwell Road</t>
  </si>
  <si>
    <t>Lincoln NE 68523</t>
  </si>
  <si>
    <t>68523</t>
  </si>
  <si>
    <t>Mentgen</t>
  </si>
  <si>
    <t>Ashley</t>
  </si>
  <si>
    <t>ashleymentgen@nebraska.edu</t>
  </si>
  <si>
    <t>Bartee</t>
  </si>
  <si>
    <t>Todd</t>
  </si>
  <si>
    <t>barteet2@unk.edu</t>
  </si>
  <si>
    <t>University of Nebraska at Kearney</t>
  </si>
  <si>
    <t>BHS 316</t>
  </si>
  <si>
    <t>1410 W 26th Street</t>
  </si>
  <si>
    <t>68845</t>
  </si>
  <si>
    <t>Allen</t>
  </si>
  <si>
    <t>Rick</t>
  </si>
  <si>
    <t>office@allen-engineering.com</t>
  </si>
  <si>
    <t>Evapotranspiration Plus</t>
  </si>
  <si>
    <t>440 SW Archer Road</t>
  </si>
  <si>
    <t>Suite 2204</t>
  </si>
  <si>
    <t>Florida</t>
  </si>
  <si>
    <t>32608</t>
  </si>
  <si>
    <t>Ogunbiyi</t>
  </si>
  <si>
    <t>Marcus</t>
  </si>
  <si>
    <t>niyiogunbiyi2004@yahoo.com</t>
  </si>
  <si>
    <t>Federal Ministry of Agriculture and Food Security, Abuja Nigeria</t>
  </si>
  <si>
    <t>1, Capital Drive, Garki</t>
  </si>
  <si>
    <t>900001</t>
  </si>
  <si>
    <t>Pallares</t>
  </si>
  <si>
    <t>Gloria</t>
  </si>
  <si>
    <t>gpallares@unccd.int</t>
  </si>
  <si>
    <t>UNCCD</t>
  </si>
  <si>
    <t>C/Bruc</t>
  </si>
  <si>
    <t>Catalonia</t>
  </si>
  <si>
    <t>Spain</t>
  </si>
  <si>
    <t>08009</t>
  </si>
  <si>
    <t>Georges</t>
  </si>
  <si>
    <t>Katherine</t>
  </si>
  <si>
    <t>katherine.georges@kickstart.org</t>
  </si>
  <si>
    <t>191 9th Avenue</t>
  </si>
  <si>
    <t>Apt 4</t>
  </si>
  <si>
    <t>New York</t>
  </si>
  <si>
    <t>10011</t>
  </si>
  <si>
    <t>Orth</t>
  </si>
  <si>
    <t>Douglas</t>
  </si>
  <si>
    <t>orth_douglas@hotmail.com</t>
  </si>
  <si>
    <t>Abapa</t>
  </si>
  <si>
    <t>Rua Juscelino Kubitschek, nº 3270</t>
  </si>
  <si>
    <t>47.855-676</t>
  </si>
  <si>
    <t>Siddique</t>
  </si>
  <si>
    <t>Farva</t>
  </si>
  <si>
    <t>farvasid@nmsu.edu</t>
  </si>
  <si>
    <t>New Mexico State University</t>
  </si>
  <si>
    <t>1780 E University Ave</t>
  </si>
  <si>
    <t>New Mexico</t>
  </si>
  <si>
    <t>88003</t>
  </si>
  <si>
    <t>Guimarães Leite</t>
  </si>
  <si>
    <t>Antônio Felipe</t>
  </si>
  <si>
    <t>antonio.leite@mdr.gov.br</t>
  </si>
  <si>
    <t>Ministério da Integração e do Desenvolvimento Regional</t>
  </si>
  <si>
    <t>Edificio Celso Furtado, 906 Norte</t>
  </si>
  <si>
    <t>Nabaggala</t>
  </si>
  <si>
    <t>Martha</t>
  </si>
  <si>
    <t>mnabaggala2@huskers.unl.edu</t>
  </si>
  <si>
    <t>University of Nebraska</t>
  </si>
  <si>
    <t>402 W State Farm Rd</t>
  </si>
  <si>
    <t>69101</t>
  </si>
  <si>
    <t>ElDidi</t>
  </si>
  <si>
    <t>Hagar</t>
  </si>
  <si>
    <t>hagareldidi@aucegypt.edu</t>
  </si>
  <si>
    <t>1201 I Street Northwest</t>
  </si>
  <si>
    <t>Beals</t>
  </si>
  <si>
    <t>Alan</t>
  </si>
  <si>
    <t>c.beals@bauer-at.com</t>
  </si>
  <si>
    <t>Bauer North America</t>
  </si>
  <si>
    <t>3816 Amelia Drive</t>
  </si>
  <si>
    <t>Apt 111</t>
  </si>
  <si>
    <t>Indiana</t>
  </si>
  <si>
    <t>47905</t>
  </si>
  <si>
    <t>Ries</t>
  </si>
  <si>
    <t>Ethan</t>
  </si>
  <si>
    <t>ethanries@nebraska.edu</t>
  </si>
  <si>
    <t>Biresaw</t>
  </si>
  <si>
    <t>Amelework</t>
  </si>
  <si>
    <t>amelework.biresaw@yahoo.com</t>
  </si>
  <si>
    <t>Wollo University, Ethiopia</t>
  </si>
  <si>
    <t>Boru</t>
  </si>
  <si>
    <t>Ethiopia</t>
  </si>
  <si>
    <t>1145</t>
  </si>
  <si>
    <t>Last Registration Date (GMT-06:00) Central [US &amp; Canada]</t>
  </si>
  <si>
    <t>In-Person Attendance</t>
  </si>
  <si>
    <t>Last Name</t>
  </si>
  <si>
    <t>First Name</t>
  </si>
  <si>
    <t>Email Address</t>
  </si>
  <si>
    <t>Company Name</t>
  </si>
  <si>
    <t>Work Address 1</t>
  </si>
  <si>
    <t>Work Address 2</t>
  </si>
  <si>
    <t>Work Address 3</t>
  </si>
  <si>
    <t>Work State/Prov.</t>
  </si>
  <si>
    <t>Work Country</t>
  </si>
  <si>
    <t>Work ZIP/Postal Code</t>
  </si>
  <si>
    <t>Event Information</t>
  </si>
  <si>
    <t>Event Title</t>
  </si>
  <si>
    <t>2025 Water for Food Global Conference</t>
  </si>
  <si>
    <t>Event Code</t>
  </si>
  <si>
    <t>BLNFG2DHNYV</t>
  </si>
  <si>
    <t>Event Capacity</t>
  </si>
  <si>
    <t>600</t>
  </si>
  <si>
    <t>Start Date</t>
  </si>
  <si>
    <t>Apr 28, 2025 7:30 AM</t>
  </si>
  <si>
    <t>End Date</t>
  </si>
  <si>
    <t>May 2, 2025 3:00 PM</t>
  </si>
  <si>
    <t>Event Description</t>
  </si>
  <si>
    <t/>
  </si>
  <si>
    <t>Internal Note</t>
  </si>
  <si>
    <t>23-6811-0001, project code 8017</t>
  </si>
  <si>
    <t>Registration Deadline</t>
  </si>
  <si>
    <t>May 2, 2025 12:00 AM</t>
  </si>
  <si>
    <t>Event Location</t>
  </si>
  <si>
    <t>Nebraska Innovation Campus (NIC)</t>
  </si>
  <si>
    <t>Planner First Name</t>
  </si>
  <si>
    <t>Amber</t>
  </si>
  <si>
    <t>Planner Email Address</t>
  </si>
  <si>
    <t>amber.poythress@unl.edu</t>
  </si>
  <si>
    <t>Table of Contents</t>
  </si>
  <si>
    <t>Link to corresponding sheet below</t>
  </si>
</sst>
</file>

<file path=xl/styles.xml><?xml version="1.0" encoding="utf-8"?>
<styleSheet xmlns="http://schemas.openxmlformats.org/spreadsheetml/2006/main">
  <numFmts count="1">
    <numFmt numFmtId="177" formatCode="@"/>
  </numFmts>
  <fonts count="11">
    <font>
      <sz val="10"/>
      <color theme="1"/>
      <name val="Arial"/>
      <family val="2"/>
    </font>
    <font>
      <u val="single"/>
      <sz val="10"/>
      <color rgb="FF0000FF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u val="single"/>
      <sz val="10"/>
      <color rgb="FF0000FF"/>
      <name val="Arial"/>
      <family val="2"/>
    </font>
  </fonts>
  <fills count="5">
    <fill>
      <patternFill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10" fillId="0" borderId="0" xfId="0" applyFont="1"/>
    <xf numFmtId="0" fontId="9" fillId="0" borderId="0" xfId="0" applyFont="1" applyAlignment="1">
      <alignment vertical="center"/>
    </xf>
    <xf numFmtId="22" fontId="8" fillId="0" borderId="0" xfId="0" applyNumberFormat="1" applyFont="1"/>
    <xf numFmtId="177" fontId="8" fillId="0" borderId="0" xfId="0" applyNumberFormat="1" applyFont="1" applyAlignment="1">
      <alignment wrapText="1"/>
    </xf>
    <xf numFmtId="22" fontId="8" fillId="2" borderId="0" xfId="0" applyNumberFormat="1" applyFont="1" applyFill="1"/>
    <xf numFmtId="177" fontId="8" fillId="2" borderId="0" xfId="0" applyNumberFormat="1" applyFont="1" applyFill="1" applyAlignment="1">
      <alignment wrapText="1"/>
    </xf>
    <xf numFmtId="0" fontId="0" fillId="0" borderId="0" xfId="0" quotePrefix="1"/>
    <xf numFmtId="177" fontId="8" fillId="0" borderId="0" xfId="0" applyNumberFormat="1" applyFont="1" applyAlignment="1" quotePrefix="1">
      <alignment wrapText="1"/>
    </xf>
    <xf numFmtId="0" fontId="7" fillId="0" borderId="1" xfId="0" applyFont="1" applyBorder="1" applyAlignment="1">
      <alignment vertical="center" wrapText="1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4:L33" totalsRowShown="0">
  <autoFilter ref="A4:L4"/>
  <tableColumns count="12">
    <tableColumn id="1" name="Last Registration Date (GMT-06:00) Central [US &amp; Canada]"/>
    <tableColumn id="2" name="In-Person Attendance"/>
    <tableColumn id="3" name="Last Name"/>
    <tableColumn id="4" name="First Name"/>
    <tableColumn id="5" name="Email Address"/>
    <tableColumn id="6" name="Company Name"/>
    <tableColumn id="7" name="Work Address 1"/>
    <tableColumn id="8" name="Work Address 2"/>
    <tableColumn id="9" name="Work Address 3"/>
    <tableColumn id="10" name="Work State/Prov."/>
    <tableColumn id="11" name="Work Country"/>
    <tableColumn id="12" name="Work ZIP/Postal C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B3:D18"/>
  <sheetViews>
    <sheetView workbookViewId="0" topLeftCell="A1"/>
  </sheetViews>
  <sheetFormatPr defaultRowHeight="11.25"/>
  <cols>
    <col min="2" max="2" width="43.714285714285715" customWidth="1"/>
    <col min="3" max="3" width="2.7142857142857144" customWidth="1"/>
    <col min="4" max="4" width="43.714285714285715" customWidth="1"/>
  </cols>
  <sheetData>
    <row r="2" spans="2:4" ht="37" customHeight="1">
      <c r="B2" s="11" t="s">
        <v>198</v>
      </c>
      <c r="C2" s="10"/>
      <c r="D2" s="10"/>
    </row>
    <row r="3" spans="2:4" ht="11.25">
      <c r="B3" s="12" t="s">
        <v>199</v>
      </c>
      <c r="D3" s="13" t="s">
        <v>200</v>
      </c>
    </row>
    <row r="4" spans="2:4" ht="11.25">
      <c r="B4" s="14" t="s">
        <v>201</v>
      </c>
      <c r="D4" s="15" t="s">
        <v>202</v>
      </c>
    </row>
    <row r="5" spans="2:4" ht="11.25">
      <c r="B5" s="14" t="s">
        <v>203</v>
      </c>
      <c r="D5" s="15" t="s">
        <v>204</v>
      </c>
    </row>
    <row r="6" spans="2:4" ht="11.25">
      <c r="B6" s="14" t="s">
        <v>205</v>
      </c>
      <c r="D6" s="15" t="s">
        <v>206</v>
      </c>
    </row>
    <row r="7" spans="2:4" ht="11.25">
      <c r="B7" s="14" t="s">
        <v>207</v>
      </c>
      <c r="D7" s="15" t="s">
        <v>208</v>
      </c>
    </row>
    <row r="8" spans="2:4" ht="11.25">
      <c r="B8" s="14" t="s">
        <v>209</v>
      </c>
      <c r="D8" s="15" t="s">
        <v>210</v>
      </c>
    </row>
    <row r="9" spans="2:4" ht="11.25">
      <c r="B9" s="14" t="s">
        <v>211</v>
      </c>
      <c r="D9" s="15" t="s">
        <v>212</v>
      </c>
    </row>
    <row r="10" spans="2:4" ht="11.25">
      <c r="B10" s="14" t="s">
        <v>213</v>
      </c>
      <c r="D10" s="15" t="s">
        <v>214</v>
      </c>
    </row>
    <row r="11" spans="2:4" ht="11.25">
      <c r="B11" s="14" t="s">
        <v>215</v>
      </c>
      <c r="D11" s="15" t="s">
        <v>216</v>
      </c>
    </row>
    <row r="12" spans="2:4" ht="11.25">
      <c r="B12" s="14" t="s">
        <v>217</v>
      </c>
      <c r="D12" s="15" t="s">
        <v>218</v>
      </c>
    </row>
    <row r="13" spans="2:4" ht="11.25">
      <c r="B13" s="14" t="s">
        <v>219</v>
      </c>
      <c r="D13" s="15" t="s">
        <v>220</v>
      </c>
    </row>
    <row r="16" spans="2:4" ht="20" customHeight="1">
      <c r="B16" s="16" t="s">
        <v>221</v>
      </c>
      <c r="C16" s="10"/>
      <c r="D16" s="10"/>
    </row>
    <row r="17" spans="2:4" ht="29" customHeight="1">
      <c r="B17" s="17" t="s">
        <v>1</v>
      </c>
      <c r="D17" s="18" t="s">
        <v>222</v>
      </c>
    </row>
  </sheetData>
  <mergeCells count="2">
    <mergeCell ref="B2:D2"/>
    <mergeCell ref="B16:D16"/>
  </mergeCells>
  <hyperlinks>
    <hyperlink ref="D17" location="'Registrant Details'!A1" display="Link to corresponding sheet below"/>
  </hyperlink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L34"/>
  <sheetViews>
    <sheetView workbookViewId="0" topLeftCell="A1"/>
  </sheetViews>
  <sheetFormatPr defaultRowHeight="11.25"/>
  <cols>
    <col min="1" max="12" width="27.428571428571427" customWidth="1"/>
  </cols>
  <sheetData>
    <row r="1" ht="11.25">
      <c r="A1" s="1" t="s">
        <v>0</v>
      </c>
    </row>
    <row r="3" ht="11.25">
      <c r="A3" s="2" t="s">
        <v>1</v>
      </c>
    </row>
    <row r="4" spans="1:12" ht="11.25">
      <c r="A4" s="9" t="s">
        <v>186</v>
      </c>
      <c r="B4" s="9" t="s">
        <v>187</v>
      </c>
      <c r="C4" s="9" t="s">
        <v>188</v>
      </c>
      <c r="D4" s="9" t="s">
        <v>189</v>
      </c>
      <c r="E4" s="9" t="s">
        <v>190</v>
      </c>
      <c r="F4" s="9" t="s">
        <v>191</v>
      </c>
      <c r="G4" s="9" t="s">
        <v>192</v>
      </c>
      <c r="H4" s="9" t="s">
        <v>193</v>
      </c>
      <c r="I4" s="9" t="s">
        <v>194</v>
      </c>
      <c r="J4" s="9" t="s">
        <v>195</v>
      </c>
      <c r="K4" s="9" t="s">
        <v>196</v>
      </c>
      <c r="L4" s="9" t="s">
        <v>197</v>
      </c>
    </row>
    <row r="5" spans="1:12" ht="11.25">
      <c r="A5" s="3">
        <f>DATE(2025,4,21)+TIME(9,4,1)</f>
        <v>45768.37778935185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/>
      <c r="I5" s="4"/>
      <c r="J5" s="4"/>
      <c r="K5" s="4" t="s">
        <v>8</v>
      </c>
      <c r="L5" s="4" t="s">
        <v>9</v>
      </c>
    </row>
    <row r="6" spans="1:12" ht="11.25">
      <c r="A6" s="5">
        <f>DATE(2025,4,25)+TIME(12,53,44)</f>
        <v>45772.537314814814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/>
      <c r="I6" s="6"/>
      <c r="J6" s="6" t="s">
        <v>16</v>
      </c>
      <c r="K6" s="6" t="s">
        <v>17</v>
      </c>
      <c r="L6" s="6" t="s">
        <v>18</v>
      </c>
    </row>
    <row r="7" spans="1:12" ht="11.25">
      <c r="A7" s="3">
        <f>DATE(2025,4,23)+TIME(14,17,40)</f>
        <v>45770.595601851855</v>
      </c>
      <c r="B7" s="4" t="s">
        <v>2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4" t="s">
        <v>24</v>
      </c>
      <c r="I7" s="4"/>
      <c r="J7" s="4" t="s">
        <v>16</v>
      </c>
      <c r="K7" s="4" t="s">
        <v>17</v>
      </c>
      <c r="L7" s="4" t="s">
        <v>25</v>
      </c>
    </row>
    <row r="8" spans="1:12" ht="11.25">
      <c r="A8" s="5">
        <f>DATE(2025,4,25)+TIME(14,37,37)</f>
        <v>45772.609456018516</v>
      </c>
      <c r="B8" s="6" t="s">
        <v>10</v>
      </c>
      <c r="C8" s="6" t="s">
        <v>26</v>
      </c>
      <c r="D8" s="6" t="s">
        <v>27</v>
      </c>
      <c r="E8" s="6" t="s">
        <v>28</v>
      </c>
      <c r="F8" s="6" t="s">
        <v>29</v>
      </c>
      <c r="G8" s="6" t="s">
        <v>30</v>
      </c>
      <c r="H8" s="6"/>
      <c r="I8" s="6"/>
      <c r="J8" s="6" t="s">
        <v>31</v>
      </c>
      <c r="K8" s="6" t="s">
        <v>17</v>
      </c>
      <c r="L8" s="6" t="s">
        <v>32</v>
      </c>
    </row>
    <row r="9" spans="1:12" ht="11.25">
      <c r="A9" s="3">
        <f>DATE(2025,4,22)+TIME(14,38,52)</f>
        <v>45769.61032407408</v>
      </c>
      <c r="B9" s="4" t="s">
        <v>10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37</v>
      </c>
      <c r="I9" s="4"/>
      <c r="J9" s="4" t="s">
        <v>38</v>
      </c>
      <c r="K9" s="4" t="s">
        <v>39</v>
      </c>
      <c r="L9" s="8" t="s">
        <v>40</v>
      </c>
    </row>
    <row r="10" spans="1:12" ht="11.25">
      <c r="A10" s="5">
        <f>DATE(2025,4,28)+TIME(10,14,34)</f>
        <v>45775.426782407405</v>
      </c>
      <c r="B10" s="6" t="s">
        <v>10</v>
      </c>
      <c r="C10" s="6" t="s">
        <v>41</v>
      </c>
      <c r="D10" s="6" t="s">
        <v>42</v>
      </c>
      <c r="E10" s="6" t="s">
        <v>43</v>
      </c>
      <c r="F10" s="6" t="s">
        <v>44</v>
      </c>
      <c r="G10" s="6" t="s">
        <v>45</v>
      </c>
      <c r="H10" s="6"/>
      <c r="I10" s="6"/>
      <c r="J10" s="6" t="s">
        <v>16</v>
      </c>
      <c r="K10" s="6" t="s">
        <v>17</v>
      </c>
      <c r="L10" s="6" t="s">
        <v>46</v>
      </c>
    </row>
    <row r="11" spans="1:12" ht="11.25">
      <c r="A11" s="3">
        <f>DATE(2025,4,28)+TIME(9,0,10)</f>
        <v>45775.37511574074</v>
      </c>
      <c r="B11" s="4" t="s">
        <v>10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51</v>
      </c>
      <c r="H11" s="4"/>
      <c r="I11" s="4"/>
      <c r="J11" s="4" t="s">
        <v>16</v>
      </c>
      <c r="K11" s="4" t="s">
        <v>17</v>
      </c>
      <c r="L11" s="4" t="s">
        <v>52</v>
      </c>
    </row>
    <row r="12" spans="1:12" ht="11.25">
      <c r="A12" s="5">
        <f>DATE(2025,4,24)+TIME(19,47,48)</f>
        <v>45771.82486111111</v>
      </c>
      <c r="B12" s="6" t="s">
        <v>2</v>
      </c>
      <c r="C12" s="6" t="s">
        <v>53</v>
      </c>
      <c r="D12" s="6" t="s">
        <v>54</v>
      </c>
      <c r="E12" s="6" t="s">
        <v>55</v>
      </c>
      <c r="F12" s="6" t="s">
        <v>56</v>
      </c>
      <c r="G12" s="6" t="s">
        <v>57</v>
      </c>
      <c r="H12" s="6"/>
      <c r="I12" s="6"/>
      <c r="J12" s="6"/>
      <c r="K12" s="6" t="s">
        <v>8</v>
      </c>
      <c r="L12" s="6" t="s">
        <v>58</v>
      </c>
    </row>
    <row r="13" spans="1:12" ht="11.25">
      <c r="A13" s="3">
        <f>DATE(2025,4,25)+TIME(12,43,1)</f>
        <v>45772.52987268518</v>
      </c>
      <c r="B13" s="4" t="s">
        <v>10</v>
      </c>
      <c r="C13" s="4" t="s">
        <v>59</v>
      </c>
      <c r="D13" s="4" t="s">
        <v>60</v>
      </c>
      <c r="E13" s="4" t="s">
        <v>61</v>
      </c>
      <c r="F13" s="4" t="s">
        <v>62</v>
      </c>
      <c r="G13" s="4" t="s">
        <v>63</v>
      </c>
      <c r="H13" s="4"/>
      <c r="I13" s="4"/>
      <c r="J13" s="4" t="s">
        <v>64</v>
      </c>
      <c r="K13" s="4" t="s">
        <v>17</v>
      </c>
      <c r="L13" s="4" t="s">
        <v>65</v>
      </c>
    </row>
    <row r="14" spans="1:12" ht="11.25">
      <c r="A14" s="5">
        <f>DATE(2025,4,25)+TIME(10,23,4)</f>
        <v>45772.43268518519</v>
      </c>
      <c r="B14" s="6" t="s">
        <v>10</v>
      </c>
      <c r="C14" s="6" t="s">
        <v>66</v>
      </c>
      <c r="D14" s="6" t="s">
        <v>67</v>
      </c>
      <c r="E14" s="6" t="s">
        <v>68</v>
      </c>
      <c r="F14" s="6" t="s">
        <v>69</v>
      </c>
      <c r="G14" s="6" t="s">
        <v>70</v>
      </c>
      <c r="H14" s="6"/>
      <c r="I14" s="6"/>
      <c r="J14" s="6" t="s">
        <v>16</v>
      </c>
      <c r="K14" s="6" t="s">
        <v>17</v>
      </c>
      <c r="L14" s="6" t="s">
        <v>71</v>
      </c>
    </row>
    <row r="15" spans="1:12" ht="11.25">
      <c r="A15" s="3">
        <f>DATE(2025,4,24)+TIME(17,23,5)</f>
        <v>45771.72436342593</v>
      </c>
      <c r="B15" s="4" t="s">
        <v>2</v>
      </c>
      <c r="C15" s="4" t="s">
        <v>72</v>
      </c>
      <c r="D15" s="4" t="s">
        <v>73</v>
      </c>
      <c r="E15" s="4" t="s">
        <v>74</v>
      </c>
      <c r="F15" s="4" t="s">
        <v>75</v>
      </c>
      <c r="G15" s="4" t="s">
        <v>76</v>
      </c>
      <c r="H15" s="4"/>
      <c r="I15" s="4"/>
      <c r="J15" s="4" t="s">
        <v>16</v>
      </c>
      <c r="K15" s="4" t="s">
        <v>17</v>
      </c>
      <c r="L15" s="4" t="s">
        <v>77</v>
      </c>
    </row>
    <row r="16" spans="1:12" ht="11.25">
      <c r="A16" s="5">
        <f>DATE(2025,4,25)+TIME(16,2,33)</f>
        <v>45772.6684375</v>
      </c>
      <c r="B16" s="6" t="s">
        <v>10</v>
      </c>
      <c r="C16" s="6" t="s">
        <v>78</v>
      </c>
      <c r="D16" s="6" t="s">
        <v>79</v>
      </c>
      <c r="E16" s="6" t="s">
        <v>80</v>
      </c>
      <c r="F16" s="6" t="s">
        <v>81</v>
      </c>
      <c r="G16" s="6" t="s">
        <v>82</v>
      </c>
      <c r="H16" s="6" t="s">
        <v>83</v>
      </c>
      <c r="I16" s="6"/>
      <c r="J16" s="6" t="s">
        <v>84</v>
      </c>
      <c r="K16" s="6" t="s">
        <v>17</v>
      </c>
      <c r="L16" s="6" t="s">
        <v>85</v>
      </c>
    </row>
    <row r="17" spans="1:12" ht="11.25">
      <c r="A17" s="3">
        <f>DATE(2025,4,25)+TIME(14,1,55)</f>
        <v>45772.58466435185</v>
      </c>
      <c r="B17" s="4" t="s">
        <v>10</v>
      </c>
      <c r="C17" s="4" t="s">
        <v>86</v>
      </c>
      <c r="D17" s="4" t="s">
        <v>87</v>
      </c>
      <c r="E17" s="4" t="s">
        <v>88</v>
      </c>
      <c r="F17" s="4" t="s">
        <v>62</v>
      </c>
      <c r="G17" s="4" t="s">
        <v>89</v>
      </c>
      <c r="H17" s="4"/>
      <c r="I17" s="4"/>
      <c r="J17" s="4" t="s">
        <v>64</v>
      </c>
      <c r="K17" s="4" t="s">
        <v>17</v>
      </c>
      <c r="L17" s="4" t="s">
        <v>65</v>
      </c>
    </row>
    <row r="18" spans="1:12" ht="11.25">
      <c r="A18" s="5">
        <f>DATE(2025,4,23)+TIME(15,3,5)</f>
        <v>45770.6271412037</v>
      </c>
      <c r="B18" s="6" t="s">
        <v>10</v>
      </c>
      <c r="C18" s="6" t="s">
        <v>90</v>
      </c>
      <c r="D18" s="6" t="s">
        <v>91</v>
      </c>
      <c r="E18" s="6" t="s">
        <v>92</v>
      </c>
      <c r="F18" s="6" t="s">
        <v>93</v>
      </c>
      <c r="G18" s="6" t="s">
        <v>23</v>
      </c>
      <c r="H18" s="6"/>
      <c r="I18" s="6"/>
      <c r="J18" s="6" t="s">
        <v>16</v>
      </c>
      <c r="K18" s="6" t="s">
        <v>17</v>
      </c>
      <c r="L18" s="6" t="s">
        <v>25</v>
      </c>
    </row>
    <row r="19" spans="1:12" ht="11.25">
      <c r="A19" s="3">
        <f>DATE(2025,4,26)+TIME(4,1,56)</f>
        <v>45773.16800925926</v>
      </c>
      <c r="B19" s="4" t="s">
        <v>2</v>
      </c>
      <c r="C19" s="4" t="s">
        <v>94</v>
      </c>
      <c r="D19" s="4" t="s">
        <v>95</v>
      </c>
      <c r="E19" s="4" t="s">
        <v>96</v>
      </c>
      <c r="F19" s="4" t="s">
        <v>97</v>
      </c>
      <c r="G19" s="4" t="s">
        <v>98</v>
      </c>
      <c r="H19" s="4" t="s">
        <v>99</v>
      </c>
      <c r="I19" s="4"/>
      <c r="J19" s="4" t="s">
        <v>16</v>
      </c>
      <c r="K19" s="4" t="s">
        <v>17</v>
      </c>
      <c r="L19" s="4" t="s">
        <v>100</v>
      </c>
    </row>
    <row r="20" spans="1:12" ht="11.25">
      <c r="A20" s="5">
        <f>DATE(2025,4,23)+TIME(14,59,52)</f>
        <v>45770.62490740741</v>
      </c>
      <c r="B20" s="6" t="s">
        <v>10</v>
      </c>
      <c r="C20" s="6" t="s">
        <v>101</v>
      </c>
      <c r="D20" s="6" t="s">
        <v>102</v>
      </c>
      <c r="E20" s="6" t="s">
        <v>103</v>
      </c>
      <c r="F20" s="6" t="s">
        <v>93</v>
      </c>
      <c r="G20" s="6" t="s">
        <v>23</v>
      </c>
      <c r="H20" s="6"/>
      <c r="I20" s="6"/>
      <c r="J20" s="6" t="s">
        <v>16</v>
      </c>
      <c r="K20" s="6" t="s">
        <v>17</v>
      </c>
      <c r="L20" s="6" t="s">
        <v>25</v>
      </c>
    </row>
    <row r="21" spans="1:12" ht="11.25">
      <c r="A21" s="3">
        <f>DATE(2025,4,24)+TIME(14,37,33)</f>
        <v>45771.60940972222</v>
      </c>
      <c r="B21" s="4" t="s">
        <v>10</v>
      </c>
      <c r="C21" s="4" t="s">
        <v>104</v>
      </c>
      <c r="D21" s="4" t="s">
        <v>105</v>
      </c>
      <c r="E21" s="4" t="s">
        <v>106</v>
      </c>
      <c r="F21" s="4" t="s">
        <v>107</v>
      </c>
      <c r="G21" s="4" t="s">
        <v>108</v>
      </c>
      <c r="H21" s="4" t="s">
        <v>109</v>
      </c>
      <c r="I21" s="4"/>
      <c r="J21" s="4" t="s">
        <v>16</v>
      </c>
      <c r="K21" s="4" t="s">
        <v>17</v>
      </c>
      <c r="L21" s="4" t="s">
        <v>110</v>
      </c>
    </row>
    <row r="22" spans="1:12" ht="11.25">
      <c r="A22" s="5">
        <f>DATE(2025,4,25)+TIME(15,56,11)</f>
        <v>45772.6640162037</v>
      </c>
      <c r="B22" s="6" t="s">
        <v>2</v>
      </c>
      <c r="C22" s="6" t="s">
        <v>111</v>
      </c>
      <c r="D22" s="6" t="s">
        <v>112</v>
      </c>
      <c r="E22" s="6" t="s">
        <v>113</v>
      </c>
      <c r="F22" s="6" t="s">
        <v>114</v>
      </c>
      <c r="G22" s="6" t="s">
        <v>115</v>
      </c>
      <c r="H22" s="6" t="s">
        <v>116</v>
      </c>
      <c r="I22" s="6"/>
      <c r="J22" s="6" t="s">
        <v>117</v>
      </c>
      <c r="K22" s="6" t="s">
        <v>17</v>
      </c>
      <c r="L22" s="6" t="s">
        <v>118</v>
      </c>
    </row>
    <row r="23" spans="1:12" ht="11.25">
      <c r="A23" s="3">
        <f>DATE(2025,4,24)+TIME(16,25,37)</f>
        <v>45771.68445601852</v>
      </c>
      <c r="B23" s="4" t="s">
        <v>10</v>
      </c>
      <c r="C23" s="4" t="s">
        <v>119</v>
      </c>
      <c r="D23" s="4" t="s">
        <v>120</v>
      </c>
      <c r="E23" s="4" t="s">
        <v>121</v>
      </c>
      <c r="F23" s="4" t="s">
        <v>122</v>
      </c>
      <c r="G23" s="4" t="s">
        <v>123</v>
      </c>
      <c r="H23" s="4"/>
      <c r="I23" s="4"/>
      <c r="J23" s="4" t="s">
        <v>38</v>
      </c>
      <c r="K23" s="4" t="s">
        <v>39</v>
      </c>
      <c r="L23" s="4" t="s">
        <v>124</v>
      </c>
    </row>
    <row r="24" spans="1:12" ht="11.25">
      <c r="A24" s="5">
        <f>DATE(2025,4,25)+TIME(3,0,57)</f>
        <v>45772.125659722224</v>
      </c>
      <c r="B24" s="6" t="s">
        <v>10</v>
      </c>
      <c r="C24" s="6" t="s">
        <v>125</v>
      </c>
      <c r="D24" s="6" t="s">
        <v>126</v>
      </c>
      <c r="E24" s="6" t="s">
        <v>127</v>
      </c>
      <c r="F24" s="6" t="s">
        <v>128</v>
      </c>
      <c r="G24" s="6" t="s">
        <v>129</v>
      </c>
      <c r="H24" s="6"/>
      <c r="I24" s="6"/>
      <c r="J24" s="6" t="s">
        <v>130</v>
      </c>
      <c r="K24" s="6" t="s">
        <v>131</v>
      </c>
      <c r="L24" s="6" t="s">
        <v>132</v>
      </c>
    </row>
    <row r="25" spans="1:12" ht="11.25">
      <c r="A25" s="3">
        <f>DATE(2025,4,25)+TIME(8,41,0)</f>
        <v>45772.361805555556</v>
      </c>
      <c r="B25" s="4" t="s">
        <v>10</v>
      </c>
      <c r="C25" s="4" t="s">
        <v>133</v>
      </c>
      <c r="D25" s="4" t="s">
        <v>134</v>
      </c>
      <c r="E25" s="4" t="s">
        <v>135</v>
      </c>
      <c r="F25" s="4" t="s">
        <v>29</v>
      </c>
      <c r="G25" s="4" t="s">
        <v>136</v>
      </c>
      <c r="H25" s="4" t="s">
        <v>137</v>
      </c>
      <c r="I25" s="4"/>
      <c r="J25" s="4" t="s">
        <v>138</v>
      </c>
      <c r="K25" s="4" t="s">
        <v>17</v>
      </c>
      <c r="L25" s="4" t="s">
        <v>139</v>
      </c>
    </row>
    <row r="26" spans="1:12" ht="11.25">
      <c r="A26" s="5">
        <f>DATE(2025,4,22)+TIME(14,36,53)</f>
        <v>45769.60894675926</v>
      </c>
      <c r="B26" s="6" t="s">
        <v>2</v>
      </c>
      <c r="C26" s="6" t="s">
        <v>140</v>
      </c>
      <c r="D26" s="6" t="s">
        <v>141</v>
      </c>
      <c r="E26" s="6" t="s">
        <v>142</v>
      </c>
      <c r="F26" s="6" t="s">
        <v>143</v>
      </c>
      <c r="G26" s="6" t="s">
        <v>144</v>
      </c>
      <c r="H26" s="6"/>
      <c r="I26" s="6"/>
      <c r="J26" s="6"/>
      <c r="K26" s="6" t="s">
        <v>8</v>
      </c>
      <c r="L26" s="6" t="s">
        <v>145</v>
      </c>
    </row>
    <row r="27" spans="1:12" ht="11.25">
      <c r="A27" s="3">
        <f>DATE(2025,4,22)+TIME(0,6,3)</f>
        <v>45769.00420138889</v>
      </c>
      <c r="B27" s="4" t="s">
        <v>10</v>
      </c>
      <c r="C27" s="4" t="s">
        <v>146</v>
      </c>
      <c r="D27" s="4" t="s">
        <v>147</v>
      </c>
      <c r="E27" s="4" t="s">
        <v>148</v>
      </c>
      <c r="F27" s="4" t="s">
        <v>149</v>
      </c>
      <c r="G27" s="4" t="s">
        <v>150</v>
      </c>
      <c r="H27" s="4"/>
      <c r="I27" s="4"/>
      <c r="J27" s="4" t="s">
        <v>151</v>
      </c>
      <c r="K27" s="4" t="s">
        <v>17</v>
      </c>
      <c r="L27" s="4" t="s">
        <v>152</v>
      </c>
    </row>
    <row r="28" spans="1:12" ht="11.25">
      <c r="A28" s="5">
        <f>DATE(2025,4,24)+TIME(18,11,23)</f>
        <v>45771.75790509259</v>
      </c>
      <c r="B28" s="6" t="s">
        <v>2</v>
      </c>
      <c r="C28" s="6" t="s">
        <v>153</v>
      </c>
      <c r="D28" s="6" t="s">
        <v>154</v>
      </c>
      <c r="E28" s="6" t="s">
        <v>155</v>
      </c>
      <c r="F28" s="6" t="s">
        <v>156</v>
      </c>
      <c r="G28" s="6" t="s">
        <v>157</v>
      </c>
      <c r="H28" s="6"/>
      <c r="I28" s="6"/>
      <c r="J28" s="6"/>
      <c r="K28" s="6" t="s">
        <v>8</v>
      </c>
      <c r="L28" s="6" t="s">
        <v>77</v>
      </c>
    </row>
    <row r="29" spans="1:12" ht="11.25">
      <c r="A29" s="3">
        <f>DATE(2025,4,23)+TIME(14,1,26)</f>
        <v>45770.584328703706</v>
      </c>
      <c r="B29" s="4" t="s">
        <v>2</v>
      </c>
      <c r="C29" s="4" t="s">
        <v>158</v>
      </c>
      <c r="D29" s="4" t="s">
        <v>159</v>
      </c>
      <c r="E29" s="4" t="s">
        <v>160</v>
      </c>
      <c r="F29" s="4" t="s">
        <v>161</v>
      </c>
      <c r="G29" s="4" t="s">
        <v>162</v>
      </c>
      <c r="H29" s="4"/>
      <c r="I29" s="4"/>
      <c r="J29" s="4" t="s">
        <v>16</v>
      </c>
      <c r="K29" s="4" t="s">
        <v>17</v>
      </c>
      <c r="L29" s="4" t="s">
        <v>163</v>
      </c>
    </row>
    <row r="30" spans="1:12" ht="11.25">
      <c r="A30" s="5">
        <f>DATE(2025,4,28)+TIME(9,14,59)</f>
        <v>45775.385405092595</v>
      </c>
      <c r="B30" s="6" t="s">
        <v>10</v>
      </c>
      <c r="C30" s="6" t="s">
        <v>164</v>
      </c>
      <c r="D30" s="6" t="s">
        <v>165</v>
      </c>
      <c r="E30" s="6" t="s">
        <v>166</v>
      </c>
      <c r="F30" s="6" t="s">
        <v>62</v>
      </c>
      <c r="G30" s="6" t="s">
        <v>167</v>
      </c>
      <c r="H30" s="6"/>
      <c r="I30" s="6"/>
      <c r="J30" s="6" t="s">
        <v>64</v>
      </c>
      <c r="K30" s="6" t="s">
        <v>17</v>
      </c>
      <c r="L30" s="6" t="s">
        <v>65</v>
      </c>
    </row>
    <row r="31" spans="1:12" ht="11.25">
      <c r="A31" s="3">
        <f>DATE(2025,4,22)+TIME(16,21,48)</f>
        <v>45769.681805555556</v>
      </c>
      <c r="B31" s="4" t="s">
        <v>10</v>
      </c>
      <c r="C31" s="4" t="s">
        <v>168</v>
      </c>
      <c r="D31" s="4" t="s">
        <v>169</v>
      </c>
      <c r="E31" s="4" t="s">
        <v>170</v>
      </c>
      <c r="F31" s="4" t="s">
        <v>171</v>
      </c>
      <c r="G31" s="4" t="s">
        <v>172</v>
      </c>
      <c r="H31" s="4" t="s">
        <v>173</v>
      </c>
      <c r="I31" s="4"/>
      <c r="J31" s="4" t="s">
        <v>174</v>
      </c>
      <c r="K31" s="4" t="s">
        <v>17</v>
      </c>
      <c r="L31" s="4" t="s">
        <v>175</v>
      </c>
    </row>
    <row r="32" spans="1:12" ht="11.25">
      <c r="A32" s="5">
        <f>DATE(2025,4,23)+TIME(14,51,43)</f>
        <v>45770.61924768519</v>
      </c>
      <c r="B32" s="6" t="s">
        <v>10</v>
      </c>
      <c r="C32" s="6" t="s">
        <v>176</v>
      </c>
      <c r="D32" s="6" t="s">
        <v>177</v>
      </c>
      <c r="E32" s="6" t="s">
        <v>178</v>
      </c>
      <c r="F32" s="6" t="s">
        <v>93</v>
      </c>
      <c r="G32" s="6" t="s">
        <v>23</v>
      </c>
      <c r="H32" s="6"/>
      <c r="I32" s="6"/>
      <c r="J32" s="6" t="s">
        <v>16</v>
      </c>
      <c r="K32" s="6" t="s">
        <v>17</v>
      </c>
      <c r="L32" s="6" t="s">
        <v>25</v>
      </c>
    </row>
    <row r="33" spans="1:12" ht="11.25">
      <c r="A33" s="3">
        <f>DATE(2025,4,25)+TIME(11,40,10)</f>
        <v>45772.486226851855</v>
      </c>
      <c r="B33" s="4" t="s">
        <v>10</v>
      </c>
      <c r="C33" s="4" t="s">
        <v>179</v>
      </c>
      <c r="D33" s="4" t="s">
        <v>180</v>
      </c>
      <c r="E33" s="4" t="s">
        <v>181</v>
      </c>
      <c r="F33" s="4" t="s">
        <v>182</v>
      </c>
      <c r="G33" s="4" t="s">
        <v>183</v>
      </c>
      <c r="H33" s="4"/>
      <c r="I33" s="4"/>
      <c r="J33" s="4" t="s">
        <v>184</v>
      </c>
      <c r="K33" s="4" t="s">
        <v>184</v>
      </c>
      <c r="L33" s="4" t="s">
        <v>185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